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23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<sst xmlns="http://schemas.openxmlformats.org/spreadsheetml/2006/main" count="48" uniqueCount="48">
  <si>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Код</t>
  </si>
  <si>
    <t>Форма по ОКУД</t>
  </si>
  <si>
    <t>по ОКПО</t>
  </si>
  <si>
    <t>Номер документа</t>
  </si>
  <si>
    <t>Дата составления</t>
  </si>
  <si>
    <t>ШТАТНОЕ РАСПИСАНИЕ</t>
  </si>
  <si>
    <t>УТВЕРЖДЕНО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</si>
  <si>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</si>
  <si>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</si>
  <si>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</si>
  <si>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</si>
  <si>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Примечание</t>
  </si>
  <si>
    <t>Всего в месяц, руб. (гр.5+гр.6+гр.8)х гр.4</t>
  </si>
  <si>
    <t>Надбавки</t>
  </si>
  <si>
    <t>наименование</t>
  </si>
  <si>
    <t>код</t>
  </si>
  <si>
    <t>Сектор экономики и финансов</t>
  </si>
  <si>
    <t>особые/  интенсивность</t>
  </si>
  <si>
    <t>квалиф/высокие достиж</t>
  </si>
  <si>
    <t>Итого:</t>
  </si>
  <si>
    <t>Руководитель кадровой службы (ведущий специалист)</t>
  </si>
  <si>
    <t xml:space="preserve">выслуга </t>
  </si>
  <si>
    <t xml:space="preserve">секретн </t>
  </si>
  <si>
    <t>1.Глава поселения</t>
  </si>
  <si>
    <t>2.Ведущий специалист</t>
  </si>
  <si>
    <t>6.Заведующий сектором</t>
  </si>
  <si>
    <t>7.Ведущий специалист по бухгалтерскому учету</t>
  </si>
  <si>
    <t xml:space="preserve">8.Специалист первой категории </t>
  </si>
  <si>
    <t>Администрация Литвиновского                                    сельского поселения                                 Белокалитвинского района                                     Ростовской области</t>
  </si>
  <si>
    <t>Ежемесячное ден. Поощрение</t>
  </si>
  <si>
    <t>премия</t>
  </si>
  <si>
    <t>4.Специалист первой категории по работе с населением</t>
  </si>
  <si>
    <t>11.Инспектор ВУС</t>
  </si>
  <si>
    <t>9.Инспектор по работе с населением</t>
  </si>
  <si>
    <t>10.Инспектор по земельным и имущественным отнрошениям</t>
  </si>
  <si>
    <t>О.В. Рубашкина</t>
  </si>
  <si>
    <t>С.В. Голотвина</t>
  </si>
  <si>
    <t xml:space="preserve">Заведующий сектором </t>
  </si>
  <si>
    <t>5.Специалист первой категории</t>
  </si>
  <si>
    <t>12.Водитель 1 класса 4 разряда</t>
  </si>
  <si>
    <t>13.Уборщик производственных помещений 1 разряда</t>
  </si>
  <si>
    <t>Штат в количестве 13.5 единиц</t>
  </si>
  <si>
    <t>/ безаварийность-классность</t>
  </si>
  <si>
    <t>14.Истопник 1 разряда</t>
  </si>
  <si>
    <t>3.Ведущий специалист по муниципальному хозяйству</t>
  </si>
  <si>
    <t>с 01 февраля 2014 года</t>
  </si>
  <si>
    <t>07</t>
  </si>
  <si>
    <t xml:space="preserve">Распоряжением  Администрации Литвиновского сельского поселения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</si>
</sst>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0" fillId="0" borderId="11" xfId="0" applyNumberFormat="1" applyBorder="1" applyAlignment="1">
      <alignment vertical="top" wrapText="1"/>
    </xf>
    <xf numFmtId="2" fontId="0" fillId="0" borderId="10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2" fontId="0" fillId="0" borderId="10" xfId="0" applyNumberFormat="1" applyBorder="1" applyAlignment="1">
      <alignment vertical="top" wrapText="1"/>
    </xf>
    <xf numFmtId="2" fontId="0" fillId="0" borderId="10" xfId="0" applyNumberForma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2" fontId="0" fillId="0" borderId="11" xfId="0" applyNumberForma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14" fontId="0" fillId="0" borderId="12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K10" sqref="K10:O10"/>
    </sheetView>
  </sheetViews>
  <sheetFormatPr defaultColWidth="9.00390625" defaultRowHeight="12.75"/>
  <cols>
    <col min="1" max="1" width="8.50390625" style="0" customWidth="1"/>
    <col min="2" max="2" width="4.50390625" style="0" customWidth="1"/>
    <col min="4" max="4" width="8.125" style="0" customWidth="1"/>
    <col min="5" max="5" width="7.00390625" style="0" customWidth="1"/>
    <col min="7" max="7" width="8.875" style="0" customWidth="1"/>
    <col min="8" max="8" width="9.50390625" style="0" bestFit="1" customWidth="1"/>
    <col min="9" max="9" width="7.625" style="0" customWidth="1"/>
    <col min="10" max="10" width="7.375" style="0" customWidth="1"/>
    <col min="11" max="11" width="9.00390625" style="0" customWidth="1"/>
    <col min="12" max="12" width="11.375" style="0" customWidth="1"/>
    <col min="14" max="14" width="9.50390625" style="0" bestFit="1" customWidth="1"/>
    <col min="15" max="15" width="13.125" style="0" customWidth="1"/>
  </cols>
  <sheetData>
    <row r="1" spans="1:15" ht="51.75" customHeight="1">
      <c r="A1" s="14" t="s">
        <v>28</v>
      </c>
      <c r="B1" s="14"/>
      <c r="C1" s="14"/>
      <c r="D1" s="14"/>
      <c r="E1" s="14"/>
      <c r="J1" s="15"/>
      <c r="K1" s="15"/>
      <c r="L1" s="15"/>
      <c r="M1" s="15"/>
      <c r="N1" s="15"/>
      <c r="O1" s="15"/>
    </row>
    <row r="2" spans="14:15" ht="12.75">
      <c r="N2" s="16" t="s">
        <v>0</v>
      </c>
      <c r="O2" s="17"/>
    </row>
    <row r="3" spans="10:15" ht="12.75">
      <c r="J3" s="20" t="s">
        <v>1</v>
      </c>
      <c r="K3" s="20"/>
      <c r="L3" s="20"/>
      <c r="M3" s="21"/>
      <c r="N3" s="16">
        <v>301017</v>
      </c>
      <c r="O3" s="17"/>
    </row>
    <row r="4" spans="10:15" ht="12.75">
      <c r="J4" s="20" t="s">
        <v>2</v>
      </c>
      <c r="K4" s="20"/>
      <c r="L4" s="20"/>
      <c r="M4" s="21"/>
      <c r="N4" s="16"/>
      <c r="O4" s="17"/>
    </row>
    <row r="6" spans="1:9" ht="12.75">
      <c r="A6" s="22" t="s">
        <v>5</v>
      </c>
      <c r="B6" s="22"/>
      <c r="C6" s="22"/>
      <c r="D6" s="22"/>
      <c r="E6" s="23"/>
      <c r="F6" s="16" t="s">
        <v>3</v>
      </c>
      <c r="G6" s="17"/>
      <c r="H6" s="16" t="s">
        <v>4</v>
      </c>
      <c r="I6" s="17"/>
    </row>
    <row r="7" spans="1:9" ht="12.75">
      <c r="A7" s="20" t="s">
        <v>45</v>
      </c>
      <c r="B7" s="20"/>
      <c r="C7" s="20"/>
      <c r="D7" s="20"/>
      <c r="E7" s="21"/>
      <c r="F7" s="38" t="s">
        <v>46</v>
      </c>
      <c r="G7" s="39"/>
      <c r="H7" s="43">
        <v>41673</v>
      </c>
      <c r="I7" s="17"/>
    </row>
    <row r="8" spans="13:15" ht="12.75">
      <c r="M8" s="20" t="s">
        <v>6</v>
      </c>
      <c r="N8" s="20"/>
      <c r="O8" s="20"/>
    </row>
    <row r="9" spans="11:15" ht="39.75" customHeight="1">
      <c r="K9" s="15" t="s">
        <v>47</v>
      </c>
      <c r="L9" s="15"/>
      <c r="M9" s="15"/>
      <c r="N9" s="15"/>
      <c r="O9" s="15"/>
    </row>
    <row r="10" spans="11:15" ht="12.75">
      <c r="K10" s="20" t="s">
        <v>41</v>
      </c>
      <c r="L10" s="20"/>
      <c r="M10" s="20"/>
      <c r="N10" s="20"/>
      <c r="O10" s="20"/>
    </row>
    <row r="11" spans="1:15" ht="74.25" customHeight="1">
      <c r="A11" s="27" t="s">
        <v>7</v>
      </c>
      <c r="B11" s="28"/>
      <c r="C11" s="34" t="s">
        <v>8</v>
      </c>
      <c r="D11" s="35"/>
      <c r="E11" s="30" t="s">
        <v>9</v>
      </c>
      <c r="F11" s="32" t="s">
        <v>10</v>
      </c>
      <c r="G11" s="27" t="s">
        <v>13</v>
      </c>
      <c r="H11" s="29"/>
      <c r="I11" s="29"/>
      <c r="J11" s="29"/>
      <c r="K11" s="29"/>
      <c r="L11" s="29"/>
      <c r="M11" s="28"/>
      <c r="N11" s="4" t="s">
        <v>12</v>
      </c>
      <c r="O11" s="4" t="s">
        <v>11</v>
      </c>
    </row>
    <row r="12" spans="1:15" ht="66">
      <c r="A12" s="4" t="s">
        <v>14</v>
      </c>
      <c r="B12" s="4" t="s">
        <v>15</v>
      </c>
      <c r="C12" s="36"/>
      <c r="D12" s="37"/>
      <c r="E12" s="31"/>
      <c r="F12" s="33"/>
      <c r="G12" s="2" t="s">
        <v>18</v>
      </c>
      <c r="H12" s="2" t="s">
        <v>17</v>
      </c>
      <c r="I12" s="2" t="s">
        <v>21</v>
      </c>
      <c r="J12" s="2" t="s">
        <v>22</v>
      </c>
      <c r="K12" s="2" t="s">
        <v>30</v>
      </c>
      <c r="L12" s="2" t="s">
        <v>29</v>
      </c>
      <c r="M12" s="1" t="s">
        <v>42</v>
      </c>
      <c r="N12" s="1"/>
      <c r="O12" s="1"/>
    </row>
    <row r="13" spans="1:15" ht="12.75">
      <c r="A13" s="4">
        <v>1</v>
      </c>
      <c r="B13" s="4">
        <v>2</v>
      </c>
      <c r="C13" s="27">
        <v>3</v>
      </c>
      <c r="D13" s="28"/>
      <c r="E13" s="5">
        <v>4</v>
      </c>
      <c r="F13" s="5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/>
      <c r="M13" s="2">
        <v>11</v>
      </c>
      <c r="N13" s="2">
        <v>12</v>
      </c>
      <c r="O13" s="2">
        <v>13</v>
      </c>
    </row>
    <row r="14" spans="1:15" ht="18.75" customHeight="1">
      <c r="A14" s="3"/>
      <c r="B14" s="3"/>
      <c r="C14" s="18" t="s">
        <v>23</v>
      </c>
      <c r="D14" s="19"/>
      <c r="E14" s="5">
        <v>1</v>
      </c>
      <c r="F14" s="6">
        <v>10234</v>
      </c>
      <c r="G14" s="10"/>
      <c r="H14" s="10"/>
      <c r="I14" s="10"/>
      <c r="J14" s="10">
        <v>1535.1</v>
      </c>
      <c r="K14" s="10"/>
      <c r="L14" s="10">
        <v>30497.32</v>
      </c>
      <c r="M14" s="10"/>
      <c r="N14" s="9">
        <f>SUM(F14:M14)</f>
        <v>42266.42</v>
      </c>
      <c r="O14" s="12"/>
    </row>
    <row r="15" spans="1:15" ht="24.75" customHeight="1">
      <c r="A15" s="3"/>
      <c r="B15" s="3"/>
      <c r="C15" s="18" t="s">
        <v>24</v>
      </c>
      <c r="D15" s="19"/>
      <c r="E15" s="8">
        <v>1</v>
      </c>
      <c r="F15" s="13">
        <v>6192</v>
      </c>
      <c r="G15" s="10">
        <v>1548</v>
      </c>
      <c r="H15" s="10">
        <f>F15*80%</f>
        <v>4953.6</v>
      </c>
      <c r="I15" s="10">
        <v>1238.4</v>
      </c>
      <c r="J15" s="7"/>
      <c r="K15" s="10"/>
      <c r="L15" s="10">
        <v>1733.76</v>
      </c>
      <c r="M15" s="10"/>
      <c r="N15" s="9">
        <f aca="true" t="shared" si="0" ref="N15:N26">SUM(F15:M15)</f>
        <v>15665.76</v>
      </c>
      <c r="O15" s="12"/>
    </row>
    <row r="16" spans="1:15" ht="53.25" customHeight="1">
      <c r="A16" s="3"/>
      <c r="B16" s="3"/>
      <c r="C16" s="18" t="s">
        <v>44</v>
      </c>
      <c r="D16" s="19"/>
      <c r="E16" s="8">
        <v>1</v>
      </c>
      <c r="F16" s="13">
        <v>6192</v>
      </c>
      <c r="G16" s="10">
        <v>1548</v>
      </c>
      <c r="H16" s="10">
        <f>F16*75%</f>
        <v>4644</v>
      </c>
      <c r="I16" s="10">
        <v>928.8</v>
      </c>
      <c r="J16" s="7"/>
      <c r="K16" s="10"/>
      <c r="L16" s="10">
        <v>1733.76</v>
      </c>
      <c r="M16" s="10"/>
      <c r="N16" s="9">
        <f t="shared" si="0"/>
        <v>15046.56</v>
      </c>
      <c r="O16" s="12"/>
    </row>
    <row r="17" spans="1:15" ht="50.25" customHeight="1">
      <c r="A17" s="3"/>
      <c r="B17" s="3"/>
      <c r="C17" s="24" t="s">
        <v>31</v>
      </c>
      <c r="D17" s="25"/>
      <c r="E17" s="8">
        <v>1</v>
      </c>
      <c r="F17" s="13">
        <v>5117</v>
      </c>
      <c r="G17" s="10">
        <f>F17*25%</f>
        <v>1279.25</v>
      </c>
      <c r="H17" s="10">
        <f>F17*60%</f>
        <v>3070.2</v>
      </c>
      <c r="I17" s="10">
        <v>511.7</v>
      </c>
      <c r="J17" s="7"/>
      <c r="K17" s="10"/>
      <c r="L17" s="10">
        <v>1483.93</v>
      </c>
      <c r="M17" s="10"/>
      <c r="N17" s="9">
        <f t="shared" si="0"/>
        <v>11462.080000000002</v>
      </c>
      <c r="O17" s="12"/>
    </row>
    <row r="18" spans="1:15" ht="25.5" customHeight="1">
      <c r="A18" s="3"/>
      <c r="B18" s="3"/>
      <c r="C18" s="26" t="s">
        <v>38</v>
      </c>
      <c r="D18" s="26"/>
      <c r="E18" s="2">
        <v>1</v>
      </c>
      <c r="F18" s="10">
        <v>5117</v>
      </c>
      <c r="G18" s="10">
        <f>F18*25%</f>
        <v>1279.25</v>
      </c>
      <c r="H18" s="10">
        <f>F18*60%</f>
        <v>3070.2</v>
      </c>
      <c r="I18" s="10">
        <v>1535.1</v>
      </c>
      <c r="J18" s="7"/>
      <c r="K18" s="10"/>
      <c r="L18" s="10">
        <v>1483.93</v>
      </c>
      <c r="M18" s="10"/>
      <c r="N18" s="9">
        <f t="shared" si="0"/>
        <v>12485.480000000001</v>
      </c>
      <c r="O18" s="12"/>
    </row>
    <row r="19" spans="1:15" ht="27.75" customHeight="1">
      <c r="A19" s="30" t="s">
        <v>16</v>
      </c>
      <c r="B19" s="3"/>
      <c r="C19" s="26" t="s">
        <v>25</v>
      </c>
      <c r="D19" s="26"/>
      <c r="E19" s="4">
        <v>1</v>
      </c>
      <c r="F19" s="9">
        <v>7778</v>
      </c>
      <c r="G19" s="10">
        <f>F19*25%</f>
        <v>1944.5</v>
      </c>
      <c r="H19" s="10">
        <f>F19*110%</f>
        <v>8555.800000000001</v>
      </c>
      <c r="I19" s="10">
        <f>F19*15%</f>
        <v>1166.7</v>
      </c>
      <c r="J19" s="9"/>
      <c r="K19" s="10"/>
      <c r="L19" s="10">
        <v>2177.84</v>
      </c>
      <c r="M19" s="10"/>
      <c r="N19" s="9">
        <f t="shared" si="0"/>
        <v>21622.840000000004</v>
      </c>
      <c r="O19" s="12"/>
    </row>
    <row r="20" spans="1:15" ht="53.25" customHeight="1">
      <c r="A20" s="40"/>
      <c r="B20" s="3"/>
      <c r="C20" s="18" t="s">
        <v>26</v>
      </c>
      <c r="D20" s="19"/>
      <c r="E20" s="5">
        <v>1</v>
      </c>
      <c r="F20" s="6">
        <v>6192</v>
      </c>
      <c r="G20" s="10">
        <v>1548</v>
      </c>
      <c r="H20" s="10">
        <f>F20*75%</f>
        <v>4644</v>
      </c>
      <c r="I20" s="10">
        <v>928.8</v>
      </c>
      <c r="J20" s="9"/>
      <c r="K20" s="10"/>
      <c r="L20" s="10">
        <v>1733.76</v>
      </c>
      <c r="M20" s="10"/>
      <c r="N20" s="9">
        <f t="shared" si="0"/>
        <v>15046.56</v>
      </c>
      <c r="O20" s="11"/>
    </row>
    <row r="21" spans="1:15" ht="25.5" customHeight="1">
      <c r="A21" s="31"/>
      <c r="B21" s="3"/>
      <c r="C21" s="18" t="s">
        <v>27</v>
      </c>
      <c r="D21" s="19"/>
      <c r="E21" s="8">
        <v>1</v>
      </c>
      <c r="F21" s="13">
        <v>5117</v>
      </c>
      <c r="G21" s="10">
        <f>F21*25%</f>
        <v>1279.25</v>
      </c>
      <c r="H21" s="10">
        <f>F21*60%</f>
        <v>3070.2</v>
      </c>
      <c r="I21" s="10">
        <v>767.55</v>
      </c>
      <c r="J21" s="7"/>
      <c r="K21" s="10"/>
      <c r="L21" s="10">
        <v>1483.93</v>
      </c>
      <c r="M21" s="10"/>
      <c r="N21" s="9">
        <f>SUM(F21:M21)</f>
        <v>11717.93</v>
      </c>
      <c r="O21" s="12"/>
    </row>
    <row r="22" spans="1:15" ht="38.25" customHeight="1">
      <c r="A22" s="30"/>
      <c r="B22" s="3"/>
      <c r="C22" s="18" t="s">
        <v>33</v>
      </c>
      <c r="D22" s="19"/>
      <c r="E22" s="5">
        <v>1</v>
      </c>
      <c r="F22" s="6">
        <v>4993</v>
      </c>
      <c r="G22" s="7"/>
      <c r="H22" s="10">
        <f>F22*60%</f>
        <v>2995.7999999999997</v>
      </c>
      <c r="I22" s="10">
        <f>F22*15%</f>
        <v>748.9499999999999</v>
      </c>
      <c r="J22" s="9"/>
      <c r="K22" s="10">
        <f>F22*25%</f>
        <v>1248.25</v>
      </c>
      <c r="L22" s="10"/>
      <c r="M22" s="10"/>
      <c r="N22" s="9">
        <f>SUM(F22:M22)</f>
        <v>9986</v>
      </c>
      <c r="O22" s="11"/>
    </row>
    <row r="23" spans="1:15" ht="50.25" customHeight="1">
      <c r="A23" s="40"/>
      <c r="B23" s="3"/>
      <c r="C23" s="18" t="s">
        <v>34</v>
      </c>
      <c r="D23" s="19"/>
      <c r="E23" s="5">
        <v>1</v>
      </c>
      <c r="F23" s="6">
        <v>4993</v>
      </c>
      <c r="G23" s="7"/>
      <c r="H23" s="10">
        <f>F23*70%</f>
        <v>3495.1</v>
      </c>
      <c r="I23" s="10"/>
      <c r="J23" s="9"/>
      <c r="K23" s="10">
        <f>F23*25%</f>
        <v>1248.25</v>
      </c>
      <c r="L23" s="10"/>
      <c r="M23" s="10"/>
      <c r="N23" s="9">
        <f t="shared" si="0"/>
        <v>9736.35</v>
      </c>
      <c r="O23" s="11"/>
    </row>
    <row r="24" spans="1:15" ht="19.5" customHeight="1">
      <c r="A24" s="40"/>
      <c r="B24" s="3"/>
      <c r="C24" s="18" t="s">
        <v>32</v>
      </c>
      <c r="D24" s="19"/>
      <c r="E24" s="5">
        <v>1</v>
      </c>
      <c r="F24" s="6">
        <v>4993</v>
      </c>
      <c r="G24" s="7"/>
      <c r="H24" s="10">
        <f>F24*55%</f>
        <v>2746.15</v>
      </c>
      <c r="I24" s="10">
        <v>499.3</v>
      </c>
      <c r="J24" s="9"/>
      <c r="K24" s="10">
        <v>1248.25</v>
      </c>
      <c r="L24" s="10"/>
      <c r="M24" s="10"/>
      <c r="N24" s="9">
        <f>SUM(F24:M24)</f>
        <v>9486.699999999999</v>
      </c>
      <c r="O24" s="11"/>
    </row>
    <row r="25" spans="1:15" ht="24.75" customHeight="1">
      <c r="A25" s="3"/>
      <c r="B25" s="3"/>
      <c r="C25" s="18" t="s">
        <v>39</v>
      </c>
      <c r="D25" s="19"/>
      <c r="E25" s="5">
        <v>1</v>
      </c>
      <c r="F25" s="6">
        <v>4435</v>
      </c>
      <c r="G25" s="9"/>
      <c r="H25" s="7">
        <f>F25*40%</f>
        <v>1774</v>
      </c>
      <c r="I25" s="9"/>
      <c r="J25" s="9"/>
      <c r="K25" s="10">
        <f>F25*50%</f>
        <v>2217.5</v>
      </c>
      <c r="L25" s="9"/>
      <c r="M25" s="9">
        <f>F25*95%</f>
        <v>4213.25</v>
      </c>
      <c r="N25" s="9">
        <f t="shared" si="0"/>
        <v>12639.75</v>
      </c>
      <c r="O25" s="11"/>
    </row>
    <row r="26" spans="1:15" ht="54" customHeight="1">
      <c r="A26" s="3"/>
      <c r="B26" s="3"/>
      <c r="C26" s="18" t="s">
        <v>40</v>
      </c>
      <c r="D26" s="19"/>
      <c r="E26" s="5">
        <v>0.5</v>
      </c>
      <c r="F26" s="6">
        <v>1864</v>
      </c>
      <c r="G26" s="9"/>
      <c r="H26" s="7">
        <v>745.6</v>
      </c>
      <c r="I26" s="9"/>
      <c r="J26" s="9"/>
      <c r="K26" s="10">
        <v>466</v>
      </c>
      <c r="L26" s="9"/>
      <c r="M26" s="9"/>
      <c r="N26" s="9">
        <f t="shared" si="0"/>
        <v>3075.6</v>
      </c>
      <c r="O26" s="11"/>
    </row>
    <row r="27" spans="1:15" ht="40.5" customHeight="1">
      <c r="A27" s="3"/>
      <c r="B27" s="3"/>
      <c r="C27" s="18" t="s">
        <v>43</v>
      </c>
      <c r="D27" s="19"/>
      <c r="E27" s="5">
        <v>1</v>
      </c>
      <c r="F27" s="6">
        <v>3727</v>
      </c>
      <c r="G27" s="9"/>
      <c r="H27" s="7">
        <v>1490.8</v>
      </c>
      <c r="I27" s="9"/>
      <c r="J27" s="9"/>
      <c r="K27" s="10">
        <v>931.75</v>
      </c>
      <c r="L27" s="9"/>
      <c r="M27" s="9"/>
      <c r="N27" s="9">
        <f>SUM(F27:M27)</f>
        <v>6149.55</v>
      </c>
      <c r="O27" s="11"/>
    </row>
    <row r="28" spans="1:15" ht="12.75">
      <c r="A28" s="3" t="s">
        <v>19</v>
      </c>
      <c r="B28" s="3"/>
      <c r="C28" s="27"/>
      <c r="D28" s="28"/>
      <c r="E28" s="5">
        <f aca="true" t="shared" si="1" ref="E28:N28">SUM(E14:E27)</f>
        <v>13.5</v>
      </c>
      <c r="F28" s="6">
        <f t="shared" si="1"/>
        <v>76944</v>
      </c>
      <c r="G28" s="9">
        <f t="shared" si="1"/>
        <v>10426.25</v>
      </c>
      <c r="H28" s="9">
        <f t="shared" si="1"/>
        <v>45255.450000000004</v>
      </c>
      <c r="I28" s="9">
        <f t="shared" si="1"/>
        <v>8325.3</v>
      </c>
      <c r="J28" s="9">
        <f t="shared" si="1"/>
        <v>1535.1</v>
      </c>
      <c r="K28" s="9">
        <f t="shared" si="1"/>
        <v>7360</v>
      </c>
      <c r="L28" s="9">
        <f t="shared" si="1"/>
        <v>42328.229999999996</v>
      </c>
      <c r="M28" s="9">
        <f t="shared" si="1"/>
        <v>4213.25</v>
      </c>
      <c r="N28" s="9">
        <f t="shared" si="1"/>
        <v>196387.58000000002</v>
      </c>
      <c r="O28" s="11"/>
    </row>
    <row r="29" spans="1:14" ht="20.25" customHeight="1">
      <c r="A29" s="41" t="s">
        <v>20</v>
      </c>
      <c r="B29" s="41"/>
      <c r="C29" s="41"/>
      <c r="D29" s="41"/>
      <c r="E29" s="41"/>
      <c r="F29" s="41"/>
      <c r="L29" s="41" t="s">
        <v>35</v>
      </c>
      <c r="M29" s="41"/>
      <c r="N29" s="41"/>
    </row>
    <row r="30" spans="1:14" ht="12.75">
      <c r="A30" s="42" t="s">
        <v>37</v>
      </c>
      <c r="B30" s="42"/>
      <c r="C30" s="42"/>
      <c r="D30" s="42"/>
      <c r="E30" s="42"/>
      <c r="F30" s="42"/>
      <c r="M30" s="20" t="s">
        <v>36</v>
      </c>
      <c r="N30" s="20"/>
    </row>
  </sheetData>
  <sheetProtection/>
  <mergeCells count="43">
    <mergeCell ref="C26:D26"/>
    <mergeCell ref="L29:N29"/>
    <mergeCell ref="A30:F30"/>
    <mergeCell ref="M30:N30"/>
    <mergeCell ref="C27:D27"/>
    <mergeCell ref="C28:D28"/>
    <mergeCell ref="A29:F29"/>
    <mergeCell ref="A19:A21"/>
    <mergeCell ref="C24:D24"/>
    <mergeCell ref="C25:D25"/>
    <mergeCell ref="C19:D19"/>
    <mergeCell ref="C20:D20"/>
    <mergeCell ref="C22:D22"/>
    <mergeCell ref="C23:D23"/>
    <mergeCell ref="A22:A24"/>
    <mergeCell ref="C21:D21"/>
    <mergeCell ref="A11:B11"/>
    <mergeCell ref="G11:M11"/>
    <mergeCell ref="E11:E12"/>
    <mergeCell ref="F11:F12"/>
    <mergeCell ref="C11:D12"/>
    <mergeCell ref="F6:G6"/>
    <mergeCell ref="H6:I6"/>
    <mergeCell ref="F7:G7"/>
    <mergeCell ref="H7:I7"/>
    <mergeCell ref="C17:D17"/>
    <mergeCell ref="C18:D18"/>
    <mergeCell ref="M8:O8"/>
    <mergeCell ref="C13:D13"/>
    <mergeCell ref="K9:O9"/>
    <mergeCell ref="K10:O10"/>
    <mergeCell ref="C14:D14"/>
    <mergeCell ref="C16:D16"/>
    <mergeCell ref="A1:E1"/>
    <mergeCell ref="J1:O1"/>
    <mergeCell ref="N2:O2"/>
    <mergeCell ref="C15:D15"/>
    <mergeCell ref="N3:O3"/>
    <mergeCell ref="N4:O4"/>
    <mergeCell ref="J3:M3"/>
    <mergeCell ref="J4:M4"/>
    <mergeCell ref="A6:E6"/>
    <mergeCell ref="A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Литвиновское с\п</cp:lastModifiedBy>
  <cp:lastPrinted>2013-09-24T06:40:31Z</cp:lastPrinted>
  <dcterms:created xsi:type="dcterms:W3CDTF">2011-05-04T09:42:13Z</dcterms:created>
  <dcterms:modified xsi:type="dcterms:W3CDTF">2014-02-17T08:29:27Z</dcterms:modified>
  <cp:category/>
  <cp:version/>
  <cp:contentType/>
  <cp:contentStatus/>
</cp:coreProperties>
</file>